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_TRUHLA_\28-2409 ROBO TÁRNA\03_REVIZE_AKTUALNI VYKRESY\Interiér\Rozpočet Interiér 24.09.2025\"/>
    </mc:Choice>
  </mc:AlternateContent>
  <xr:revisionPtr revIDLastSave="0" documentId="8_{9B0D517B-1D5C-4776-81E1-C87C2AD8CDE5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1 INT SO.01.1 - INT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INT SO.01.1 - INT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INT SO.01.1 - INT Pol'!$A$1:$Y$60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G42" i="1"/>
  <c r="F42" i="1"/>
  <c r="G41" i="1"/>
  <c r="F41" i="1"/>
  <c r="G39" i="1"/>
  <c r="F39" i="1"/>
  <c r="G59" i="12"/>
  <c r="BA40" i="12"/>
  <c r="BA26" i="12"/>
  <c r="BA10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AF59" i="12" s="1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O43" i="12"/>
  <c r="V43" i="12"/>
  <c r="G44" i="12"/>
  <c r="G43" i="12" s="1"/>
  <c r="I44" i="12"/>
  <c r="I43" i="12" s="1"/>
  <c r="K44" i="12"/>
  <c r="K43" i="12" s="1"/>
  <c r="M44" i="12"/>
  <c r="M43" i="12" s="1"/>
  <c r="O44" i="12"/>
  <c r="Q44" i="12"/>
  <c r="V44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0" i="12"/>
  <c r="I50" i="12"/>
  <c r="K50" i="12"/>
  <c r="M50" i="12"/>
  <c r="O50" i="12"/>
  <c r="Q50" i="12"/>
  <c r="Q43" i="12" s="1"/>
  <c r="V50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AE59" i="12"/>
  <c r="I20" i="1"/>
  <c r="I19" i="1"/>
  <c r="I18" i="1"/>
  <c r="I17" i="1"/>
  <c r="I16" i="1"/>
  <c r="I56" i="1"/>
  <c r="J55" i="1"/>
  <c r="J54" i="1"/>
  <c r="J56" i="1" s="1"/>
  <c r="AZ46" i="1"/>
  <c r="F43" i="1"/>
  <c r="G23" i="1" s="1"/>
  <c r="G43" i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G28" i="1" l="1"/>
  <c r="G25" i="1"/>
  <c r="A25" i="1" s="1"/>
  <c r="A23" i="1"/>
  <c r="I21" i="1"/>
  <c r="I39" i="1"/>
  <c r="I43" i="1" s="1"/>
  <c r="G26" i="1" l="1"/>
  <c r="A26" i="1"/>
  <c r="A24" i="1"/>
  <c r="G24" i="1"/>
  <c r="J39" i="1"/>
  <c r="J43" i="1" s="1"/>
  <c r="J42" i="1"/>
  <c r="J41" i="1"/>
  <c r="A27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Lucie Švábová</author>
  </authors>
  <commentList>
    <comment ref="S6" authorId="0" shapeId="0" xr:uid="{E4D96821-0C06-44FD-B339-905E11C2D80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60E2BB4-9586-4E9A-B311-F65EF636465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<sst xmlns="http://schemas.openxmlformats.org/spreadsheetml/2006/main" count="383" uniqueCount="173">
  <si>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</si>
  <si>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</si>
  <si>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</si>
  <si>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</si>
  <si>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</si>
  <si>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</si>
  <si>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</si>
  <si>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</si>
  <si>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</si>
  <si>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</si>
  <si>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</si>
  <si>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</si>
  <si>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</si>
  <si>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</si>
  <si>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</si>
  <si>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</si>
  <si>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</si>
  <si>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</si>
  <si>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</si>
  <si>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</si>
  <si>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</si>
  <si>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</si>
  <si>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</si>
  <si>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</si>
  <si>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</si>
  <si>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</si>
  <si>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</si>
  <si>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</si>
  <si>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</si>
  <si>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</si>
  <si>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</si>
  <si>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</si>
  <si>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</si>
  <si>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</si>
  <si>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</si>
  <si>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</si>
  <si>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</si>
  <si>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</si>
  <si>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</si>
  <si>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</si>
  <si>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</si>
  <si>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</si>
  <si>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</si>
  <si>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SO.01.1 - INT</t>
  </si>
  <si>
    <t>Robotárna - interiérové vybavení</t>
  </si>
  <si>
    <t>SO.01 INT</t>
  </si>
  <si>
    <t>Objekt:</t>
  </si>
  <si>
    <t>Rozpočet:</t>
  </si>
  <si>
    <t>37-2209 INT</t>
  </si>
  <si>
    <t>Rekonstrukce budovy Kounicova 684/16, Brno - Interiér</t>
  </si>
  <si>
    <t>Stavba</t>
  </si>
  <si>
    <t>Stavební objekt</t>
  </si>
  <si>
    <t>Celkem za stavbu</t>
  </si>
  <si>
    <t>CZK</t>
  </si>
  <si>
    <t>#POPS</t>
  </si>
  <si>
    <t>Popis stavby: 37-2209 INT - Rekonstrukce budovy Kounicova 684/16, Brno - Interiér</t>
  </si>
  <si>
    <t>Všechny položky musí obsahovat dodávku i montáž, včetně drobného spojovacího a kotvícího materiálu (např. kotvy, závěsy,...).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vztahují. Všechny konstrukce budou oceňovány a dodávány plně funkční, tj. včetně všech komponentů, upevňovacích prvků, podpor, prostupů, apod.. Do všech činností musí zhotovitel zohlednit stavební přípomoc (např. drážky prostupy, respektive není-li uvedeno jinak). Projektová dokumentace textová a grafická je nadřazena výkazu výměr, respektive rozpočtu nákladů. Zhotovitel je do ceny povinen zahrnout veškeré náklady spojené s případnou etapizací, realizací stavby za provozu a ve ztížených podmínkách. Zhotovitel musí zohlednit náklady na přesun hmot a odvoz sutě a odpadů, včetně uložení. Zhotovitel musí v ceně zohlednit náklady na pomocné lešení, konstrukce a stroje, které bude potřebovat pro realizaci díla. Jsou-li v zadávací dokumentaci, nebo jejich přílohách uvedeny konkrétní obchodní názvy, jedná se pouze o vymezení požadovaného standardu a zadavatel umožňuje i jiné, technicky a kvalitativně srovnatelné řešení. Položky označené .x jsou individuální kalkulací (např. 766624043R00.x).</t>
  </si>
  <si>
    <t>#POPO</t>
  </si>
  <si>
    <t>Popis objektu: SO.01 INT - Robotárna - interiérové vybavení</t>
  </si>
  <si>
    <t>#POPR</t>
  </si>
  <si>
    <t>Popis rozpočtu: SO.01.1 - INT - Robotárna - interiérové vybavení</t>
  </si>
  <si>
    <t>Rekapitulace dílů</t>
  </si>
  <si>
    <t>Typ dílu</t>
  </si>
  <si>
    <t>_1</t>
  </si>
  <si>
    <t>ATYPICKÝ NÁBYTEK</t>
  </si>
  <si>
    <t>_2</t>
  </si>
  <si>
    <t>TYPOVÝ NÁBYTEK A VYBAVENÍ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</si>
  <si>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</si>
  <si>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</si>
  <si>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</si>
  <si>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</si>
  <si>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</si>
  <si>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</si>
  <si>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</si>
  <si>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</si>
  <si>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</si>
  <si>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</si>
  <si>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</si>
  <si>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</si>
  <si>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</si>
  <si>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</si>
  <si>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</si>
  <si>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</si>
  <si>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</si>
  <si>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</si>
  <si>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</si>
  <si>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</si>
  <si>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</si>
  <si>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</si>
  <si>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</si>
  <si>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</si>
  <si>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</si>
  <si>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</si>
  <si>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</si>
  <si>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</si>
  <si>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</si>
  <si>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</si>
  <si>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</si>
  <si>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iA1.x</t>
  </si>
  <si>
    <t>Stůl na kolečkách</t>
  </si>
  <si>
    <t>ks</t>
  </si>
  <si>
    <t>Vlastní</t>
  </si>
  <si>
    <t>Indiv</t>
  </si>
  <si>
    <t>Práce</t>
  </si>
  <si>
    <t>Běžná</t>
  </si>
  <si>
    <t>POL1_1</t>
  </si>
  <si>
    <t>1800x800x740 mm, pracovní deska - spárovka tl. 27 mm, podnož ocelová lakovaná černá - na kolečkách, organizér kabelů</t>
  </si>
  <si>
    <t>POP</t>
  </si>
  <si>
    <t>iA5a.x</t>
  </si>
  <si>
    <t>Lavice</t>
  </si>
  <si>
    <t>1774x400x420 mm, laminovaná DTD, barva přibližně RAL 6027</t>
  </si>
  <si>
    <t>iA5b.x</t>
  </si>
  <si>
    <t>2122x400x420 mm, laminovaná DTD, barva přibližně RAL 6027</t>
  </si>
  <si>
    <t>iA5c.x</t>
  </si>
  <si>
    <t>2600x400x420 mm, laminovaná DTD, barva přibližně RAL 6027</t>
  </si>
  <si>
    <t>iA6a.x</t>
  </si>
  <si>
    <t>1822x400x420 mm, laminovaná DTD, barva přibližně RAL 6027</t>
  </si>
  <si>
    <t>iA6b.x</t>
  </si>
  <si>
    <t>2646x400x420 mm, laminovaná DTD, barva přibližně RAL 6027</t>
  </si>
  <si>
    <t>iA6c.x</t>
  </si>
  <si>
    <t>2120x400x420 mm, laminovaná DTD, barva přibližně RAL 6027</t>
  </si>
  <si>
    <t>iA7.x</t>
  </si>
  <si>
    <t>2173x600x420 mm, oboustranné sezení,  laminovaná DTD, barva přibližně RAL 6027</t>
  </si>
  <si>
    <t>iA8.x</t>
  </si>
  <si>
    <t>Pracovní stůl</t>
  </si>
  <si>
    <t>1600x800x720 mm, pracovní deska foliovaný multiplex, děrovaný, s otvorem pro nářadí, podnož multiplex, 3x zásuvka, zásuvka s bezpečnostním vypínačem</t>
  </si>
  <si>
    <t>iA9.x</t>
  </si>
  <si>
    <t>Dílenský stůl</t>
  </si>
  <si>
    <t>3000x600x740 mm,  pracovní deska - spárovka tl. 27 mm, podnož ocelová lakovaná černá</t>
  </si>
  <si>
    <t>iA10.x</t>
  </si>
  <si>
    <t>Nízká skříňka</t>
  </si>
  <si>
    <t>1000x400x420 mm, laminovaná DTD, barva přibližně RAL 6027</t>
  </si>
  <si>
    <t>iA11.x</t>
  </si>
  <si>
    <t>Vestavná skříň</t>
  </si>
  <si>
    <t>960x500x2000 mm, překližka/laminovaná DTD</t>
  </si>
  <si>
    <t>iA12.x</t>
  </si>
  <si>
    <t>Kontejner na kolečkách</t>
  </si>
  <si>
    <t>410x500x600 mm, buková spárovka, 3 x zásuvka, centrální zámek, na kolečkách</t>
  </si>
  <si>
    <t>iA13.x</t>
  </si>
  <si>
    <t>Botník</t>
  </si>
  <si>
    <t>3000x400x420 mm, laminovaná DTD, barva přibližně RAL 6027</t>
  </si>
  <si>
    <t>iA14.x</t>
  </si>
  <si>
    <t>Koberec</t>
  </si>
  <si>
    <t>O 2000 mm, polyamid, barevný odstín blízký RAL 6027</t>
  </si>
  <si>
    <t>iA15.x</t>
  </si>
  <si>
    <t>Kuchyňská linka</t>
  </si>
  <si>
    <t>2400x600x2318 mm,  pracovní deska laminátová DTD tl. 38 mm s postformingovou hranou, skříňky laminovaná DTD, úchytky nerez</t>
  </si>
  <si>
    <t>iA16.x</t>
  </si>
  <si>
    <t>Nástěnná police</t>
  </si>
  <si>
    <t>6100+11650x400x18 mm, buková překližka, nerezové lankové závěsy</t>
  </si>
  <si>
    <t>iT1.x</t>
  </si>
  <si>
    <t>Židle</t>
  </si>
  <si>
    <t>plastová, stohovatelná, nosnost 100 kg, výška sedáku 450 mm, rozměr 409x418x840 mm</t>
  </si>
  <si>
    <t>iT2.x</t>
  </si>
  <si>
    <t>Tabule</t>
  </si>
  <si>
    <t>1500x1200 mm, popisovatelná, magnetická, hliníkový rám, odkládací polička</t>
  </si>
  <si>
    <t>iT3.x</t>
  </si>
  <si>
    <t>Regálová sestava</t>
  </si>
  <si>
    <t>4050x400x1600, pozink, 4 x  modul šířky 1000 mm, 4 police nad sebou, výškově stavitelné police</t>
  </si>
  <si>
    <t>iT4.x</t>
  </si>
  <si>
    <t>Nástěnný háček</t>
  </si>
  <si>
    <t>broušený nerez, nerezové vruty</t>
  </si>
  <si>
    <t>iT5.x</t>
  </si>
  <si>
    <t>Nástěnný organizér + sada držáků</t>
  </si>
  <si>
    <t>1524x457 mm, ocelový děrovaný plech, práškový vypalovací lak RAL 7016, sada držáků 72 ks</t>
  </si>
  <si>
    <t>iT6.x</t>
  </si>
  <si>
    <t>Kuchyňský dřez s baterií</t>
  </si>
  <si>
    <t>780x500x205 mm, kartáčovaný nerez, baterie nerez</t>
  </si>
  <si>
    <t>iT7.x</t>
  </si>
  <si>
    <t>Regálová sestava 2</t>
  </si>
  <si>
    <t>3025x400x1600, pozink, 3 x  modul šířky 1000 mm, 4 police nad sebou, výškově stavitelné police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</si>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</sst>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S29I8CLjrdom2TmjYOCWo1Xyphp6/4xTgrzBFfX3slqQZQ90+fi6gERvmwPD17C16y16tr2GAdPV3kDE62UFwQ==" saltValue="N/eg4nxrFdZ3Fbb5gIAw6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3705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SUMIF(F54:F55,A16,I54:I55)+SUMIF(F54:F55,"PSU",I54:I55)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SUMIF(F54:F55,A17,I54:I55)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SUMIF(F54:F55,A18,I54:I55)</f>
        <v>0</v>
      </c>
      <c r="J18" s="85"/>
    </row>
    <row r="19" spans="1:10" ht="23.25" customHeight="1" x14ac:dyDescent="0.2">
      <c r="A19" s="198" t="s">
        <v>67</v>
      </c>
      <c r="B19" s="38" t="s">
        <v>27</v>
      </c>
      <c r="C19" s="62"/>
      <c r="D19" s="63"/>
      <c r="E19" s="83"/>
      <c r="F19" s="84"/>
      <c r="G19" s="83"/>
      <c r="H19" s="84"/>
      <c r="I19" s="83">
        <f>SUMIF(F54:F55,A19,I54:I55)</f>
        <v>0</v>
      </c>
      <c r="J19" s="85"/>
    </row>
    <row r="20" spans="1:10" ht="23.25" customHeight="1" x14ac:dyDescent="0.2">
      <c r="A20" s="198" t="s">
        <v>68</v>
      </c>
      <c r="B20" s="38" t="s">
        <v>28</v>
      </c>
      <c r="C20" s="62"/>
      <c r="D20" s="63"/>
      <c r="E20" s="83"/>
      <c r="F20" s="84"/>
      <c r="G20" s="83"/>
      <c r="H20" s="84"/>
      <c r="I20" s="83">
        <f>SUMIF(F54:F55,A20,I54:I55)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52" ht="25.5" hidden="1" customHeight="1" x14ac:dyDescent="0.2">
      <c r="A39" s="136">
        <v>1</v>
      </c>
      <c r="B39" s="146" t="s">
        <v>50</v>
      </c>
      <c r="C39" s="147"/>
      <c r="D39" s="147"/>
      <c r="E39" s="147"/>
      <c r="F39" s="148">
        <f>'SO.01 INT SO.01.1 - INT Pol'!AE59</f>
        <v>0</v>
      </c>
      <c r="G39" s="149">
        <f>'SO.01 INT SO.01.1 - INT Pol'!AF59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52" ht="25.5" hidden="1" customHeight="1" x14ac:dyDescent="0.2">
      <c r="A40" s="136">
        <v>2</v>
      </c>
      <c r="B40" s="152"/>
      <c r="C40" s="153" t="s">
        <v>51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52" ht="25.5" hidden="1" customHeight="1" x14ac:dyDescent="0.2">
      <c r="A41" s="136">
        <v>2</v>
      </c>
      <c r="B41" s="152" t="s">
        <v>45</v>
      </c>
      <c r="C41" s="153" t="s">
        <v>44</v>
      </c>
      <c r="D41" s="153"/>
      <c r="E41" s="153"/>
      <c r="F41" s="154">
        <f>'SO.01 INT SO.01.1 - INT Pol'!AE59</f>
        <v>0</v>
      </c>
      <c r="G41" s="155">
        <f>'SO.01 INT SO.01.1 - INT Pol'!AF59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52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'SO.01 INT SO.01.1 - INT Pol'!AE59</f>
        <v>0</v>
      </c>
      <c r="G42" s="150">
        <f>'SO.01 INT SO.01.1 - INT Pol'!AF59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52" ht="25.5" hidden="1" customHeight="1" x14ac:dyDescent="0.2">
      <c r="A43" s="136"/>
      <c r="B43" s="159" t="s">
        <v>52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52" x14ac:dyDescent="0.2">
      <c r="A45" t="s">
        <v>54</v>
      </c>
      <c r="B45" t="s">
        <v>55</v>
      </c>
    </row>
    <row r="46" spans="1:52" ht="191.25" x14ac:dyDescent="0.2">
      <c r="B46" s="176" t="s">
        <v>56</v>
      </c>
      <c r="C46" s="176"/>
      <c r="D46" s="176"/>
      <c r="E46" s="176"/>
      <c r="F46" s="176"/>
      <c r="G46" s="176"/>
      <c r="H46" s="176"/>
      <c r="I46" s="176"/>
      <c r="J46" s="176"/>
      <c r="AZ46" s="175" t="str">
        <f>B46</f>
        <v>Všechny položky musí obsahovat dodávku i montáž, včetně drobného spojovacího a kotvícího materiálu (např. kotvy, závěsy,...).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vztahují. Všechny konstrukce budou oceňovány a dodávány plně funkční, tj. včetně všech komponentů, upevňovacích prvků, podpor, prostupů, apod.. Do všech činností musí zhotovitel zohlednit stavební přípomoc (např. drážky prostupy, respektive není-li uvedeno jinak). Projektová dokumentace textová a grafická je nadřazena výkazu výměr, respektive rozpočtu nákladů. Zhotovitel je do ceny povinen zahrnout veškeré náklady spojené s případnou etapizací, realizací stavby za provozu a ve ztížených podmínkách. Zhotovitel musí zohlednit náklady na přesun hmot a odvoz sutě a odpadů, včetně uložení. Zhotovitel musí v ceně zohlednit náklady na pomocné lešení, konstrukce a stroje, které bude potřebovat pro realizaci díla. Jsou-li v zadávací dokumentaci, nebo jejich přílohách uvedeny konkrétní obchodní názvy, jedná se pouze o vymezení požadovaného standardu a zadavatel umožňuje i jiné, technicky a kvalitativně srovnatelné řešení. Položky označené .x jsou individuální kalkulací (např. 766624043R00.x).</v>
      </c>
    </row>
    <row r="47" spans="1:52" x14ac:dyDescent="0.2">
      <c r="A47" t="s">
        <v>57</v>
      </c>
      <c r="B47" t="s">
        <v>58</v>
      </c>
    </row>
    <row r="48" spans="1:52" x14ac:dyDescent="0.2">
      <c r="A48" t="s">
        <v>59</v>
      </c>
      <c r="B48" t="s">
        <v>60</v>
      </c>
    </row>
    <row r="51" spans="1:10" ht="15.75" x14ac:dyDescent="0.25">
      <c r="B51" s="177" t="s">
        <v>61</v>
      </c>
    </row>
    <row r="53" spans="1:10" ht="25.5" customHeight="1" x14ac:dyDescent="0.2">
      <c r="A53" s="179"/>
      <c r="B53" s="182" t="s">
        <v>17</v>
      </c>
      <c r="C53" s="182" t="s">
        <v>5</v>
      </c>
      <c r="D53" s="183"/>
      <c r="E53" s="183"/>
      <c r="F53" s="184" t="s">
        <v>62</v>
      </c>
      <c r="G53" s="184"/>
      <c r="H53" s="184"/>
      <c r="I53" s="184" t="s">
        <v>29</v>
      </c>
      <c r="J53" s="184" t="s">
        <v>0</v>
      </c>
    </row>
    <row r="54" spans="1:10" ht="36.75" customHeight="1" x14ac:dyDescent="0.2">
      <c r="A54" s="180"/>
      <c r="B54" s="185" t="s">
        <v>63</v>
      </c>
      <c r="C54" s="186" t="s">
        <v>64</v>
      </c>
      <c r="D54" s="187"/>
      <c r="E54" s="187"/>
      <c r="F54" s="194" t="s">
        <v>24</v>
      </c>
      <c r="G54" s="195"/>
      <c r="H54" s="195"/>
      <c r="I54" s="195">
        <f>'SO.01 INT SO.01.1 - INT Pol'!G8</f>
        <v>0</v>
      </c>
      <c r="J54" s="191" t="str">
        <f>IF(I56=0,"",I54/I56*100)</f>
        <v/>
      </c>
    </row>
    <row r="55" spans="1:10" ht="36.75" customHeight="1" x14ac:dyDescent="0.2">
      <c r="A55" s="180"/>
      <c r="B55" s="185" t="s">
        <v>65</v>
      </c>
      <c r="C55" s="186" t="s">
        <v>66</v>
      </c>
      <c r="D55" s="187"/>
      <c r="E55" s="187"/>
      <c r="F55" s="194" t="s">
        <v>24</v>
      </c>
      <c r="G55" s="195"/>
      <c r="H55" s="195"/>
      <c r="I55" s="195">
        <f>'SO.01 INT SO.01.1 - INT Pol'!G43</f>
        <v>0</v>
      </c>
      <c r="J55" s="191" t="str">
        <f>IF(I56=0,"",I55/I56*100)</f>
        <v/>
      </c>
    </row>
    <row r="56" spans="1:10" ht="25.5" customHeight="1" x14ac:dyDescent="0.2">
      <c r="A56" s="181"/>
      <c r="B56" s="188" t="s">
        <v>1</v>
      </c>
      <c r="C56" s="189"/>
      <c r="D56" s="190"/>
      <c r="E56" s="190"/>
      <c r="F56" s="196"/>
      <c r="G56" s="197"/>
      <c r="H56" s="197"/>
      <c r="I56" s="197">
        <f>SUM(I54:I55)</f>
        <v>0</v>
      </c>
      <c r="J56" s="192">
        <f>SUM(J54:J55)</f>
        <v>0</v>
      </c>
    </row>
    <row r="57" spans="1:10" x14ac:dyDescent="0.2">
      <c r="F57" s="135"/>
      <c r="G57" s="135"/>
      <c r="H57" s="135"/>
      <c r="I57" s="135"/>
      <c r="J57" s="193"/>
    </row>
    <row r="58" spans="1:10" x14ac:dyDescent="0.2">
      <c r="F58" s="135"/>
      <c r="G58" s="135"/>
      <c r="H58" s="135"/>
      <c r="I58" s="135"/>
      <c r="J58" s="193"/>
    </row>
    <row r="59" spans="1:10" x14ac:dyDescent="0.2">
      <c r="F59" s="135"/>
      <c r="G59" s="135"/>
      <c r="H59" s="135"/>
      <c r="I59" s="135"/>
      <c r="J59" s="193"/>
    </row>
  </sheetData>
  <sheetProtection algorithmName="SHA-512" hashValue="014EnXfOypQKWq46hyIVwIkFymYPt1kPmk5nCdAtQnHlUbqF6eeKd8OH+w72tVISXnLSlfunZ75o9OAfjj6v/Q==" saltValue="J87U0IvtlM19++lTQR6Kj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46:J46"/>
    <mergeCell ref="C54:E54"/>
    <mergeCell ref="C55:E55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jwLs55CRRsVxzxxlhWGBJ+MCyNvAToaLorRJeAFgbItI52+wqr5VmcoQxbhGCyflc8WauGpMWaUAkxaR18/SZQ==" saltValue="ia8rPW1c6r7oSj/PH1m3f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F9AF6-6D41-4BE0-A1D0-E79235C08CC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69</v>
      </c>
      <c r="B1" s="199"/>
      <c r="C1" s="199"/>
      <c r="D1" s="199"/>
      <c r="E1" s="199"/>
      <c r="F1" s="199"/>
      <c r="G1" s="199"/>
      <c r="AG1" t="s">
        <v>70</v>
      </c>
    </row>
    <row r="2" spans="1:60" ht="24.95" customHeight="1" x14ac:dyDescent="0.2">
      <c r="A2" s="200" t="s">
        <v>7</v>
      </c>
      <c r="B2" s="49" t="s">
        <v>48</v>
      </c>
      <c r="C2" s="203" t="s">
        <v>49</v>
      </c>
      <c r="D2" s="201"/>
      <c r="E2" s="201"/>
      <c r="F2" s="201"/>
      <c r="G2" s="202"/>
      <c r="AG2" t="s">
        <v>71</v>
      </c>
    </row>
    <row r="3" spans="1:60" ht="24.95" customHeight="1" x14ac:dyDescent="0.2">
      <c r="A3" s="200" t="s">
        <v>8</v>
      </c>
      <c r="B3" s="49" t="s">
        <v>45</v>
      </c>
      <c r="C3" s="203" t="s">
        <v>44</v>
      </c>
      <c r="D3" s="201"/>
      <c r="E3" s="201"/>
      <c r="F3" s="201"/>
      <c r="G3" s="202"/>
      <c r="AC3" s="178" t="s">
        <v>71</v>
      </c>
      <c r="AG3" t="s">
        <v>72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73</v>
      </c>
    </row>
    <row r="5" spans="1:60" x14ac:dyDescent="0.2">
      <c r="D5" s="10"/>
    </row>
    <row r="6" spans="1:60" ht="38.25" x14ac:dyDescent="0.2">
      <c r="A6" s="210" t="s">
        <v>74</v>
      </c>
      <c r="B6" s="212" t="s">
        <v>75</v>
      </c>
      <c r="C6" s="212" t="s">
        <v>76</v>
      </c>
      <c r="D6" s="211" t="s">
        <v>77</v>
      </c>
      <c r="E6" s="210" t="s">
        <v>78</v>
      </c>
      <c r="F6" s="209" t="s">
        <v>79</v>
      </c>
      <c r="G6" s="210" t="s">
        <v>29</v>
      </c>
      <c r="H6" s="213" t="s">
        <v>30</v>
      </c>
      <c r="I6" s="213" t="s">
        <v>80</v>
      </c>
      <c r="J6" s="213" t="s">
        <v>31</v>
      </c>
      <c r="K6" s="213" t="s">
        <v>81</v>
      </c>
      <c r="L6" s="213" t="s">
        <v>82</v>
      </c>
      <c r="M6" s="213" t="s">
        <v>83</v>
      </c>
      <c r="N6" s="213" t="s">
        <v>84</v>
      </c>
      <c r="O6" s="213" t="s">
        <v>85</v>
      </c>
      <c r="P6" s="213" t="s">
        <v>86</v>
      </c>
      <c r="Q6" s="213" t="s">
        <v>87</v>
      </c>
      <c r="R6" s="213" t="s">
        <v>88</v>
      </c>
      <c r="S6" s="213" t="s">
        <v>89</v>
      </c>
      <c r="T6" s="213" t="s">
        <v>90</v>
      </c>
      <c r="U6" s="213" t="s">
        <v>91</v>
      </c>
      <c r="V6" s="213" t="s">
        <v>92</v>
      </c>
      <c r="W6" s="213" t="s">
        <v>93</v>
      </c>
      <c r="X6" s="213" t="s">
        <v>94</v>
      </c>
      <c r="Y6" s="213" t="s">
        <v>95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6" t="s">
        <v>96</v>
      </c>
      <c r="B8" s="227" t="s">
        <v>63</v>
      </c>
      <c r="C8" s="242" t="s">
        <v>64</v>
      </c>
      <c r="D8" s="228"/>
      <c r="E8" s="229"/>
      <c r="F8" s="230"/>
      <c r="G8" s="230">
        <f>SUMIF(AG9:AG42,"&lt;&gt;NOR",G9:G42)</f>
        <v>0</v>
      </c>
      <c r="H8" s="230"/>
      <c r="I8" s="230">
        <f>SUM(I9:I42)</f>
        <v>0</v>
      </c>
      <c r="J8" s="230"/>
      <c r="K8" s="230">
        <f>SUM(K9:K42)</f>
        <v>0</v>
      </c>
      <c r="L8" s="230"/>
      <c r="M8" s="230">
        <f>SUM(M9:M42)</f>
        <v>0</v>
      </c>
      <c r="N8" s="229"/>
      <c r="O8" s="229">
        <f>SUM(O9:O42)</f>
        <v>0</v>
      </c>
      <c r="P8" s="229"/>
      <c r="Q8" s="229">
        <f>SUM(Q9:Q42)</f>
        <v>0</v>
      </c>
      <c r="R8" s="230"/>
      <c r="S8" s="230"/>
      <c r="T8" s="231"/>
      <c r="U8" s="225"/>
      <c r="V8" s="225">
        <f>SUM(V9:V42)</f>
        <v>0</v>
      </c>
      <c r="W8" s="225"/>
      <c r="X8" s="225"/>
      <c r="Y8" s="225"/>
      <c r="AG8" t="s">
        <v>97</v>
      </c>
    </row>
    <row r="9" spans="1:60" outlineLevel="1" x14ac:dyDescent="0.2">
      <c r="A9" s="233">
        <v>1</v>
      </c>
      <c r="B9" s="234" t="s">
        <v>98</v>
      </c>
      <c r="C9" s="243" t="s">
        <v>99</v>
      </c>
      <c r="D9" s="235" t="s">
        <v>100</v>
      </c>
      <c r="E9" s="236">
        <v>12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101</v>
      </c>
      <c r="T9" s="239" t="s">
        <v>102</v>
      </c>
      <c r="U9" s="224">
        <v>0</v>
      </c>
      <c r="V9" s="224">
        <f>ROUND(E9*U9,2)</f>
        <v>0</v>
      </c>
      <c r="W9" s="224"/>
      <c r="X9" s="224" t="s">
        <v>103</v>
      </c>
      <c r="Y9" s="224" t="s">
        <v>104</v>
      </c>
      <c r="Z9" s="214"/>
      <c r="AA9" s="214"/>
      <c r="AB9" s="214"/>
      <c r="AC9" s="214"/>
      <c r="AD9" s="214"/>
      <c r="AE9" s="214"/>
      <c r="AF9" s="214"/>
      <c r="AG9" s="214" t="s">
        <v>105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44" t="s">
        <v>106</v>
      </c>
      <c r="D10" s="241"/>
      <c r="E10" s="241"/>
      <c r="F10" s="241"/>
      <c r="G10" s="241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107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0" t="str">
        <f>C10</f>
        <v>1800x800x740 mm, pracovní deska - spárovka tl. 27 mm, podnož ocelová lakovaná černá - na kolečkách, organizér kabelů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3">
        <v>2</v>
      </c>
      <c r="B11" s="234" t="s">
        <v>108</v>
      </c>
      <c r="C11" s="243" t="s">
        <v>109</v>
      </c>
      <c r="D11" s="235" t="s">
        <v>100</v>
      </c>
      <c r="E11" s="236">
        <v>2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8"/>
      <c r="S11" s="238" t="s">
        <v>101</v>
      </c>
      <c r="T11" s="239" t="s">
        <v>102</v>
      </c>
      <c r="U11" s="224">
        <v>0</v>
      </c>
      <c r="V11" s="224">
        <f>ROUND(E11*U11,2)</f>
        <v>0</v>
      </c>
      <c r="W11" s="224"/>
      <c r="X11" s="224" t="s">
        <v>103</v>
      </c>
      <c r="Y11" s="224" t="s">
        <v>104</v>
      </c>
      <c r="Z11" s="214"/>
      <c r="AA11" s="214"/>
      <c r="AB11" s="214"/>
      <c r="AC11" s="214"/>
      <c r="AD11" s="214"/>
      <c r="AE11" s="214"/>
      <c r="AF11" s="214"/>
      <c r="AG11" s="214" t="s">
        <v>105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2" x14ac:dyDescent="0.2">
      <c r="A12" s="221"/>
      <c r="B12" s="222"/>
      <c r="C12" s="244" t="s">
        <v>110</v>
      </c>
      <c r="D12" s="241"/>
      <c r="E12" s="241"/>
      <c r="F12" s="241"/>
      <c r="G12" s="241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107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3">
        <v>3</v>
      </c>
      <c r="B13" s="234" t="s">
        <v>111</v>
      </c>
      <c r="C13" s="243" t="s">
        <v>109</v>
      </c>
      <c r="D13" s="235" t="s">
        <v>100</v>
      </c>
      <c r="E13" s="236">
        <v>2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8"/>
      <c r="S13" s="238" t="s">
        <v>101</v>
      </c>
      <c r="T13" s="239" t="s">
        <v>102</v>
      </c>
      <c r="U13" s="224">
        <v>0</v>
      </c>
      <c r="V13" s="224">
        <f>ROUND(E13*U13,2)</f>
        <v>0</v>
      </c>
      <c r="W13" s="224"/>
      <c r="X13" s="224" t="s">
        <v>103</v>
      </c>
      <c r="Y13" s="224" t="s">
        <v>104</v>
      </c>
      <c r="Z13" s="214"/>
      <c r="AA13" s="214"/>
      <c r="AB13" s="214"/>
      <c r="AC13" s="214"/>
      <c r="AD13" s="214"/>
      <c r="AE13" s="214"/>
      <c r="AF13" s="214"/>
      <c r="AG13" s="214" t="s">
        <v>105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44" t="s">
        <v>112</v>
      </c>
      <c r="D14" s="241"/>
      <c r="E14" s="241"/>
      <c r="F14" s="241"/>
      <c r="G14" s="241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107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3">
        <v>4</v>
      </c>
      <c r="B15" s="234" t="s">
        <v>113</v>
      </c>
      <c r="C15" s="243" t="s">
        <v>109</v>
      </c>
      <c r="D15" s="235" t="s">
        <v>100</v>
      </c>
      <c r="E15" s="236">
        <v>2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8"/>
      <c r="S15" s="238" t="s">
        <v>101</v>
      </c>
      <c r="T15" s="239" t="s">
        <v>102</v>
      </c>
      <c r="U15" s="224">
        <v>0</v>
      </c>
      <c r="V15" s="224">
        <f>ROUND(E15*U15,2)</f>
        <v>0</v>
      </c>
      <c r="W15" s="224"/>
      <c r="X15" s="224" t="s">
        <v>103</v>
      </c>
      <c r="Y15" s="224" t="s">
        <v>104</v>
      </c>
      <c r="Z15" s="214"/>
      <c r="AA15" s="214"/>
      <c r="AB15" s="214"/>
      <c r="AC15" s="214"/>
      <c r="AD15" s="214"/>
      <c r="AE15" s="214"/>
      <c r="AF15" s="214"/>
      <c r="AG15" s="214" t="s">
        <v>105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21"/>
      <c r="B16" s="222"/>
      <c r="C16" s="244" t="s">
        <v>114</v>
      </c>
      <c r="D16" s="241"/>
      <c r="E16" s="241"/>
      <c r="F16" s="241"/>
      <c r="G16" s="241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107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3">
        <v>5</v>
      </c>
      <c r="B17" s="234" t="s">
        <v>115</v>
      </c>
      <c r="C17" s="243" t="s">
        <v>109</v>
      </c>
      <c r="D17" s="235" t="s">
        <v>100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8"/>
      <c r="S17" s="238" t="s">
        <v>101</v>
      </c>
      <c r="T17" s="239" t="s">
        <v>102</v>
      </c>
      <c r="U17" s="224">
        <v>0</v>
      </c>
      <c r="V17" s="224">
        <f>ROUND(E17*U17,2)</f>
        <v>0</v>
      </c>
      <c r="W17" s="224"/>
      <c r="X17" s="224" t="s">
        <v>103</v>
      </c>
      <c r="Y17" s="224" t="s">
        <v>104</v>
      </c>
      <c r="Z17" s="214"/>
      <c r="AA17" s="214"/>
      <c r="AB17" s="214"/>
      <c r="AC17" s="214"/>
      <c r="AD17" s="214"/>
      <c r="AE17" s="214"/>
      <c r="AF17" s="214"/>
      <c r="AG17" s="214" t="s">
        <v>105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44" t="s">
        <v>116</v>
      </c>
      <c r="D18" s="241"/>
      <c r="E18" s="241"/>
      <c r="F18" s="241"/>
      <c r="G18" s="241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107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3">
        <v>6</v>
      </c>
      <c r="B19" s="234" t="s">
        <v>117</v>
      </c>
      <c r="C19" s="243" t="s">
        <v>109</v>
      </c>
      <c r="D19" s="235" t="s">
        <v>100</v>
      </c>
      <c r="E19" s="236">
        <v>1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8"/>
      <c r="S19" s="238" t="s">
        <v>101</v>
      </c>
      <c r="T19" s="239" t="s">
        <v>102</v>
      </c>
      <c r="U19" s="224">
        <v>0</v>
      </c>
      <c r="V19" s="224">
        <f>ROUND(E19*U19,2)</f>
        <v>0</v>
      </c>
      <c r="W19" s="224"/>
      <c r="X19" s="224" t="s">
        <v>103</v>
      </c>
      <c r="Y19" s="224" t="s">
        <v>104</v>
      </c>
      <c r="Z19" s="214"/>
      <c r="AA19" s="214"/>
      <c r="AB19" s="214"/>
      <c r="AC19" s="214"/>
      <c r="AD19" s="214"/>
      <c r="AE19" s="214"/>
      <c r="AF19" s="214"/>
      <c r="AG19" s="214" t="s">
        <v>105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44" t="s">
        <v>118</v>
      </c>
      <c r="D20" s="241"/>
      <c r="E20" s="241"/>
      <c r="F20" s="241"/>
      <c r="G20" s="241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107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3">
        <v>7</v>
      </c>
      <c r="B21" s="234" t="s">
        <v>119</v>
      </c>
      <c r="C21" s="243" t="s">
        <v>109</v>
      </c>
      <c r="D21" s="235" t="s">
        <v>100</v>
      </c>
      <c r="E21" s="236">
        <v>1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8"/>
      <c r="S21" s="238" t="s">
        <v>101</v>
      </c>
      <c r="T21" s="239" t="s">
        <v>102</v>
      </c>
      <c r="U21" s="224">
        <v>0</v>
      </c>
      <c r="V21" s="224">
        <f>ROUND(E21*U21,2)</f>
        <v>0</v>
      </c>
      <c r="W21" s="224"/>
      <c r="X21" s="224" t="s">
        <v>103</v>
      </c>
      <c r="Y21" s="224" t="s">
        <v>104</v>
      </c>
      <c r="Z21" s="214"/>
      <c r="AA21" s="214"/>
      <c r="AB21" s="214"/>
      <c r="AC21" s="214"/>
      <c r="AD21" s="214"/>
      <c r="AE21" s="214"/>
      <c r="AF21" s="214"/>
      <c r="AG21" s="214" t="s">
        <v>105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44" t="s">
        <v>120</v>
      </c>
      <c r="D22" s="241"/>
      <c r="E22" s="241"/>
      <c r="F22" s="241"/>
      <c r="G22" s="241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107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3">
        <v>8</v>
      </c>
      <c r="B23" s="234" t="s">
        <v>121</v>
      </c>
      <c r="C23" s="243" t="s">
        <v>109</v>
      </c>
      <c r="D23" s="235" t="s">
        <v>100</v>
      </c>
      <c r="E23" s="236">
        <v>2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8"/>
      <c r="S23" s="238" t="s">
        <v>101</v>
      </c>
      <c r="T23" s="239" t="s">
        <v>102</v>
      </c>
      <c r="U23" s="224">
        <v>0</v>
      </c>
      <c r="V23" s="224">
        <f>ROUND(E23*U23,2)</f>
        <v>0</v>
      </c>
      <c r="W23" s="224"/>
      <c r="X23" s="224" t="s">
        <v>103</v>
      </c>
      <c r="Y23" s="224" t="s">
        <v>104</v>
      </c>
      <c r="Z23" s="214"/>
      <c r="AA23" s="214"/>
      <c r="AB23" s="214"/>
      <c r="AC23" s="214"/>
      <c r="AD23" s="214"/>
      <c r="AE23" s="214"/>
      <c r="AF23" s="214"/>
      <c r="AG23" s="214" t="s">
        <v>105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21"/>
      <c r="B24" s="222"/>
      <c r="C24" s="244" t="s">
        <v>122</v>
      </c>
      <c r="D24" s="241"/>
      <c r="E24" s="241"/>
      <c r="F24" s="241"/>
      <c r="G24" s="241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107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3">
        <v>9</v>
      </c>
      <c r="B25" s="234" t="s">
        <v>123</v>
      </c>
      <c r="C25" s="243" t="s">
        <v>124</v>
      </c>
      <c r="D25" s="235" t="s">
        <v>100</v>
      </c>
      <c r="E25" s="236">
        <v>6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8"/>
      <c r="S25" s="238" t="s">
        <v>101</v>
      </c>
      <c r="T25" s="239" t="s">
        <v>102</v>
      </c>
      <c r="U25" s="224">
        <v>0</v>
      </c>
      <c r="V25" s="224">
        <f>ROUND(E25*U25,2)</f>
        <v>0</v>
      </c>
      <c r="W25" s="224"/>
      <c r="X25" s="224" t="s">
        <v>103</v>
      </c>
      <c r="Y25" s="224" t="s">
        <v>104</v>
      </c>
      <c r="Z25" s="214"/>
      <c r="AA25" s="214"/>
      <c r="AB25" s="214"/>
      <c r="AC25" s="214"/>
      <c r="AD25" s="214"/>
      <c r="AE25" s="214"/>
      <c r="AF25" s="214"/>
      <c r="AG25" s="214" t="s">
        <v>105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2" x14ac:dyDescent="0.2">
      <c r="A26" s="221"/>
      <c r="B26" s="222"/>
      <c r="C26" s="244" t="s">
        <v>125</v>
      </c>
      <c r="D26" s="241"/>
      <c r="E26" s="241"/>
      <c r="F26" s="241"/>
      <c r="G26" s="241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4"/>
      <c r="AA26" s="214"/>
      <c r="AB26" s="214"/>
      <c r="AC26" s="214"/>
      <c r="AD26" s="214"/>
      <c r="AE26" s="214"/>
      <c r="AF26" s="214"/>
      <c r="AG26" s="214" t="s">
        <v>107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40" t="str">
        <f>C26</f>
        <v>1600x800x720 mm, pracovní deska foliovaný multiplex, děrovaný, s otvorem pro nářadí, podnož multiplex, 3x zásuvka, zásuvka s bezpečnostním vypínačem</v>
      </c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3">
        <v>10</v>
      </c>
      <c r="B27" s="234" t="s">
        <v>126</v>
      </c>
      <c r="C27" s="243" t="s">
        <v>127</v>
      </c>
      <c r="D27" s="235" t="s">
        <v>100</v>
      </c>
      <c r="E27" s="236">
        <v>2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8"/>
      <c r="S27" s="238" t="s">
        <v>101</v>
      </c>
      <c r="T27" s="239" t="s">
        <v>102</v>
      </c>
      <c r="U27" s="224">
        <v>0</v>
      </c>
      <c r="V27" s="224">
        <f>ROUND(E27*U27,2)</f>
        <v>0</v>
      </c>
      <c r="W27" s="224"/>
      <c r="X27" s="224" t="s">
        <v>103</v>
      </c>
      <c r="Y27" s="224" t="s">
        <v>104</v>
      </c>
      <c r="Z27" s="214"/>
      <c r="AA27" s="214"/>
      <c r="AB27" s="214"/>
      <c r="AC27" s="214"/>
      <c r="AD27" s="214"/>
      <c r="AE27" s="214"/>
      <c r="AF27" s="214"/>
      <c r="AG27" s="214" t="s">
        <v>105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">
      <c r="A28" s="221"/>
      <c r="B28" s="222"/>
      <c r="C28" s="244" t="s">
        <v>128</v>
      </c>
      <c r="D28" s="241"/>
      <c r="E28" s="241"/>
      <c r="F28" s="241"/>
      <c r="G28" s="241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107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3">
        <v>11</v>
      </c>
      <c r="B29" s="234" t="s">
        <v>129</v>
      </c>
      <c r="C29" s="243" t="s">
        <v>130</v>
      </c>
      <c r="D29" s="235" t="s">
        <v>100</v>
      </c>
      <c r="E29" s="236">
        <v>3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8"/>
      <c r="S29" s="238" t="s">
        <v>101</v>
      </c>
      <c r="T29" s="239" t="s">
        <v>102</v>
      </c>
      <c r="U29" s="224">
        <v>0</v>
      </c>
      <c r="V29" s="224">
        <f>ROUND(E29*U29,2)</f>
        <v>0</v>
      </c>
      <c r="W29" s="224"/>
      <c r="X29" s="224" t="s">
        <v>103</v>
      </c>
      <c r="Y29" s="224" t="s">
        <v>104</v>
      </c>
      <c r="Z29" s="214"/>
      <c r="AA29" s="214"/>
      <c r="AB29" s="214"/>
      <c r="AC29" s="214"/>
      <c r="AD29" s="214"/>
      <c r="AE29" s="214"/>
      <c r="AF29" s="214"/>
      <c r="AG29" s="214" t="s">
        <v>105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">
      <c r="A30" s="221"/>
      <c r="B30" s="222"/>
      <c r="C30" s="244" t="s">
        <v>131</v>
      </c>
      <c r="D30" s="241"/>
      <c r="E30" s="241"/>
      <c r="F30" s="241"/>
      <c r="G30" s="241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107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3">
        <v>12</v>
      </c>
      <c r="B31" s="234" t="s">
        <v>132</v>
      </c>
      <c r="C31" s="243" t="s">
        <v>133</v>
      </c>
      <c r="D31" s="235" t="s">
        <v>100</v>
      </c>
      <c r="E31" s="236">
        <v>2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8"/>
      <c r="S31" s="238" t="s">
        <v>101</v>
      </c>
      <c r="T31" s="239" t="s">
        <v>102</v>
      </c>
      <c r="U31" s="224">
        <v>0</v>
      </c>
      <c r="V31" s="224">
        <f>ROUND(E31*U31,2)</f>
        <v>0</v>
      </c>
      <c r="W31" s="224"/>
      <c r="X31" s="224" t="s">
        <v>103</v>
      </c>
      <c r="Y31" s="224" t="s">
        <v>104</v>
      </c>
      <c r="Z31" s="214"/>
      <c r="AA31" s="214"/>
      <c r="AB31" s="214"/>
      <c r="AC31" s="214"/>
      <c r="AD31" s="214"/>
      <c r="AE31" s="214"/>
      <c r="AF31" s="214"/>
      <c r="AG31" s="214" t="s">
        <v>105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44" t="s">
        <v>134</v>
      </c>
      <c r="D32" s="241"/>
      <c r="E32" s="241"/>
      <c r="F32" s="241"/>
      <c r="G32" s="241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107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3">
        <v>13</v>
      </c>
      <c r="B33" s="234" t="s">
        <v>135</v>
      </c>
      <c r="C33" s="243" t="s">
        <v>136</v>
      </c>
      <c r="D33" s="235" t="s">
        <v>100</v>
      </c>
      <c r="E33" s="236">
        <v>2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8"/>
      <c r="S33" s="238" t="s">
        <v>101</v>
      </c>
      <c r="T33" s="239" t="s">
        <v>102</v>
      </c>
      <c r="U33" s="224">
        <v>0</v>
      </c>
      <c r="V33" s="224">
        <f>ROUND(E33*U33,2)</f>
        <v>0</v>
      </c>
      <c r="W33" s="224"/>
      <c r="X33" s="224" t="s">
        <v>103</v>
      </c>
      <c r="Y33" s="224" t="s">
        <v>104</v>
      </c>
      <c r="Z33" s="214"/>
      <c r="AA33" s="214"/>
      <c r="AB33" s="214"/>
      <c r="AC33" s="214"/>
      <c r="AD33" s="214"/>
      <c r="AE33" s="214"/>
      <c r="AF33" s="214"/>
      <c r="AG33" s="214" t="s">
        <v>105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44" t="s">
        <v>137</v>
      </c>
      <c r="D34" s="241"/>
      <c r="E34" s="241"/>
      <c r="F34" s="241"/>
      <c r="G34" s="241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107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3">
        <v>14</v>
      </c>
      <c r="B35" s="234" t="s">
        <v>138</v>
      </c>
      <c r="C35" s="243" t="s">
        <v>139</v>
      </c>
      <c r="D35" s="235" t="s">
        <v>100</v>
      </c>
      <c r="E35" s="236">
        <v>1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6">
        <v>0</v>
      </c>
      <c r="O35" s="236">
        <f>ROUND(E35*N35,2)</f>
        <v>0</v>
      </c>
      <c r="P35" s="236">
        <v>0</v>
      </c>
      <c r="Q35" s="236">
        <f>ROUND(E35*P35,2)</f>
        <v>0</v>
      </c>
      <c r="R35" s="238"/>
      <c r="S35" s="238" t="s">
        <v>101</v>
      </c>
      <c r="T35" s="239" t="s">
        <v>102</v>
      </c>
      <c r="U35" s="224">
        <v>0</v>
      </c>
      <c r="V35" s="224">
        <f>ROUND(E35*U35,2)</f>
        <v>0</v>
      </c>
      <c r="W35" s="224"/>
      <c r="X35" s="224" t="s">
        <v>103</v>
      </c>
      <c r="Y35" s="224" t="s">
        <v>104</v>
      </c>
      <c r="Z35" s="214"/>
      <c r="AA35" s="214"/>
      <c r="AB35" s="214"/>
      <c r="AC35" s="214"/>
      <c r="AD35" s="214"/>
      <c r="AE35" s="214"/>
      <c r="AF35" s="214"/>
      <c r="AG35" s="214" t="s">
        <v>105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2" x14ac:dyDescent="0.2">
      <c r="A36" s="221"/>
      <c r="B36" s="222"/>
      <c r="C36" s="244" t="s">
        <v>140</v>
      </c>
      <c r="D36" s="241"/>
      <c r="E36" s="241"/>
      <c r="F36" s="241"/>
      <c r="G36" s="241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24"/>
      <c r="Z36" s="214"/>
      <c r="AA36" s="214"/>
      <c r="AB36" s="214"/>
      <c r="AC36" s="214"/>
      <c r="AD36" s="214"/>
      <c r="AE36" s="214"/>
      <c r="AF36" s="214"/>
      <c r="AG36" s="214" t="s">
        <v>107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3">
        <v>15</v>
      </c>
      <c r="B37" s="234" t="s">
        <v>141</v>
      </c>
      <c r="C37" s="243" t="s">
        <v>142</v>
      </c>
      <c r="D37" s="235" t="s">
        <v>100</v>
      </c>
      <c r="E37" s="236">
        <v>1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8"/>
      <c r="S37" s="238" t="s">
        <v>101</v>
      </c>
      <c r="T37" s="239" t="s">
        <v>102</v>
      </c>
      <c r="U37" s="224">
        <v>0</v>
      </c>
      <c r="V37" s="224">
        <f>ROUND(E37*U37,2)</f>
        <v>0</v>
      </c>
      <c r="W37" s="224"/>
      <c r="X37" s="224" t="s">
        <v>103</v>
      </c>
      <c r="Y37" s="224" t="s">
        <v>104</v>
      </c>
      <c r="Z37" s="214"/>
      <c r="AA37" s="214"/>
      <c r="AB37" s="214"/>
      <c r="AC37" s="214"/>
      <c r="AD37" s="214"/>
      <c r="AE37" s="214"/>
      <c r="AF37" s="214"/>
      <c r="AG37" s="214" t="s">
        <v>105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21"/>
      <c r="B38" s="222"/>
      <c r="C38" s="244" t="s">
        <v>143</v>
      </c>
      <c r="D38" s="241"/>
      <c r="E38" s="241"/>
      <c r="F38" s="241"/>
      <c r="G38" s="241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107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3">
        <v>16</v>
      </c>
      <c r="B39" s="234" t="s">
        <v>144</v>
      </c>
      <c r="C39" s="243" t="s">
        <v>145</v>
      </c>
      <c r="D39" s="235" t="s">
        <v>100</v>
      </c>
      <c r="E39" s="236">
        <v>1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8"/>
      <c r="S39" s="238" t="s">
        <v>101</v>
      </c>
      <c r="T39" s="239" t="s">
        <v>102</v>
      </c>
      <c r="U39" s="224">
        <v>0</v>
      </c>
      <c r="V39" s="224">
        <f>ROUND(E39*U39,2)</f>
        <v>0</v>
      </c>
      <c r="W39" s="224"/>
      <c r="X39" s="224" t="s">
        <v>103</v>
      </c>
      <c r="Y39" s="224" t="s">
        <v>104</v>
      </c>
      <c r="Z39" s="214"/>
      <c r="AA39" s="214"/>
      <c r="AB39" s="214"/>
      <c r="AC39" s="214"/>
      <c r="AD39" s="214"/>
      <c r="AE39" s="214"/>
      <c r="AF39" s="214"/>
      <c r="AG39" s="214" t="s">
        <v>105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">
      <c r="A40" s="221"/>
      <c r="B40" s="222"/>
      <c r="C40" s="244" t="s">
        <v>146</v>
      </c>
      <c r="D40" s="241"/>
      <c r="E40" s="241"/>
      <c r="F40" s="241"/>
      <c r="G40" s="241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107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40" t="str">
        <f>C40</f>
        <v>2400x600x2318 mm,  pracovní deska laminátová DTD tl. 38 mm s postformingovou hranou, skříňky laminovaná DTD, úchytky nerez</v>
      </c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3">
        <v>17</v>
      </c>
      <c r="B41" s="234" t="s">
        <v>147</v>
      </c>
      <c r="C41" s="243" t="s">
        <v>148</v>
      </c>
      <c r="D41" s="235" t="s">
        <v>100</v>
      </c>
      <c r="E41" s="236">
        <v>1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6">
        <v>0</v>
      </c>
      <c r="O41" s="236">
        <f>ROUND(E41*N41,2)</f>
        <v>0</v>
      </c>
      <c r="P41" s="236">
        <v>0</v>
      </c>
      <c r="Q41" s="236">
        <f>ROUND(E41*P41,2)</f>
        <v>0</v>
      </c>
      <c r="R41" s="238"/>
      <c r="S41" s="238" t="s">
        <v>101</v>
      </c>
      <c r="T41" s="239" t="s">
        <v>102</v>
      </c>
      <c r="U41" s="224">
        <v>0</v>
      </c>
      <c r="V41" s="224">
        <f>ROUND(E41*U41,2)</f>
        <v>0</v>
      </c>
      <c r="W41" s="224"/>
      <c r="X41" s="224" t="s">
        <v>103</v>
      </c>
      <c r="Y41" s="224" t="s">
        <v>104</v>
      </c>
      <c r="Z41" s="214"/>
      <c r="AA41" s="214"/>
      <c r="AB41" s="214"/>
      <c r="AC41" s="214"/>
      <c r="AD41" s="214"/>
      <c r="AE41" s="214"/>
      <c r="AF41" s="214"/>
      <c r="AG41" s="214" t="s">
        <v>105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44" t="s">
        <v>149</v>
      </c>
      <c r="D42" s="241"/>
      <c r="E42" s="241"/>
      <c r="F42" s="241"/>
      <c r="G42" s="241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107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x14ac:dyDescent="0.2">
      <c r="A43" s="226" t="s">
        <v>96</v>
      </c>
      <c r="B43" s="227" t="s">
        <v>65</v>
      </c>
      <c r="C43" s="242" t="s">
        <v>66</v>
      </c>
      <c r="D43" s="228"/>
      <c r="E43" s="229"/>
      <c r="F43" s="230"/>
      <c r="G43" s="230">
        <f>SUMIF(AG44:AG57,"&lt;&gt;NOR",G44:G57)</f>
        <v>0</v>
      </c>
      <c r="H43" s="230"/>
      <c r="I43" s="230">
        <f>SUM(I44:I57)</f>
        <v>0</v>
      </c>
      <c r="J43" s="230"/>
      <c r="K43" s="230">
        <f>SUM(K44:K57)</f>
        <v>0</v>
      </c>
      <c r="L43" s="230"/>
      <c r="M43" s="230">
        <f>SUM(M44:M57)</f>
        <v>0</v>
      </c>
      <c r="N43" s="229"/>
      <c r="O43" s="229">
        <f>SUM(O44:O57)</f>
        <v>0</v>
      </c>
      <c r="P43" s="229"/>
      <c r="Q43" s="229">
        <f>SUM(Q44:Q57)</f>
        <v>0</v>
      </c>
      <c r="R43" s="230"/>
      <c r="S43" s="230"/>
      <c r="T43" s="231"/>
      <c r="U43" s="225"/>
      <c r="V43" s="225">
        <f>SUM(V44:V57)</f>
        <v>0</v>
      </c>
      <c r="W43" s="225"/>
      <c r="X43" s="225"/>
      <c r="Y43" s="225"/>
      <c r="AG43" t="s">
        <v>97</v>
      </c>
    </row>
    <row r="44" spans="1:60" outlineLevel="1" x14ac:dyDescent="0.2">
      <c r="A44" s="233">
        <v>18</v>
      </c>
      <c r="B44" s="234" t="s">
        <v>150</v>
      </c>
      <c r="C44" s="243" t="s">
        <v>151</v>
      </c>
      <c r="D44" s="235" t="s">
        <v>100</v>
      </c>
      <c r="E44" s="236">
        <v>51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6">
        <v>0</v>
      </c>
      <c r="O44" s="236">
        <f>ROUND(E44*N44,2)</f>
        <v>0</v>
      </c>
      <c r="P44" s="236">
        <v>0</v>
      </c>
      <c r="Q44" s="236">
        <f>ROUND(E44*P44,2)</f>
        <v>0</v>
      </c>
      <c r="R44" s="238"/>
      <c r="S44" s="238" t="s">
        <v>101</v>
      </c>
      <c r="T44" s="239" t="s">
        <v>102</v>
      </c>
      <c r="U44" s="224">
        <v>0</v>
      </c>
      <c r="V44" s="224">
        <f>ROUND(E44*U44,2)</f>
        <v>0</v>
      </c>
      <c r="W44" s="224"/>
      <c r="X44" s="224" t="s">
        <v>103</v>
      </c>
      <c r="Y44" s="224" t="s">
        <v>104</v>
      </c>
      <c r="Z44" s="214"/>
      <c r="AA44" s="214"/>
      <c r="AB44" s="214"/>
      <c r="AC44" s="214"/>
      <c r="AD44" s="214"/>
      <c r="AE44" s="214"/>
      <c r="AF44" s="214"/>
      <c r="AG44" s="214" t="s">
        <v>105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21"/>
      <c r="B45" s="222"/>
      <c r="C45" s="244" t="s">
        <v>152</v>
      </c>
      <c r="D45" s="241"/>
      <c r="E45" s="241"/>
      <c r="F45" s="241"/>
      <c r="G45" s="241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107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3">
        <v>19</v>
      </c>
      <c r="B46" s="234" t="s">
        <v>153</v>
      </c>
      <c r="C46" s="243" t="s">
        <v>154</v>
      </c>
      <c r="D46" s="235" t="s">
        <v>100</v>
      </c>
      <c r="E46" s="236">
        <v>1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6">
        <v>0</v>
      </c>
      <c r="O46" s="236">
        <f>ROUND(E46*N46,2)</f>
        <v>0</v>
      </c>
      <c r="P46" s="236">
        <v>0</v>
      </c>
      <c r="Q46" s="236">
        <f>ROUND(E46*P46,2)</f>
        <v>0</v>
      </c>
      <c r="R46" s="238"/>
      <c r="S46" s="238" t="s">
        <v>101</v>
      </c>
      <c r="T46" s="239" t="s">
        <v>102</v>
      </c>
      <c r="U46" s="224">
        <v>0</v>
      </c>
      <c r="V46" s="224">
        <f>ROUND(E46*U46,2)</f>
        <v>0</v>
      </c>
      <c r="W46" s="224"/>
      <c r="X46" s="224" t="s">
        <v>103</v>
      </c>
      <c r="Y46" s="224" t="s">
        <v>104</v>
      </c>
      <c r="Z46" s="214"/>
      <c r="AA46" s="214"/>
      <c r="AB46" s="214"/>
      <c r="AC46" s="214"/>
      <c r="AD46" s="214"/>
      <c r="AE46" s="214"/>
      <c r="AF46" s="214"/>
      <c r="AG46" s="214" t="s">
        <v>105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44" t="s">
        <v>155</v>
      </c>
      <c r="D47" s="241"/>
      <c r="E47" s="241"/>
      <c r="F47" s="241"/>
      <c r="G47" s="241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4"/>
      <c r="AA47" s="214"/>
      <c r="AB47" s="214"/>
      <c r="AC47" s="214"/>
      <c r="AD47" s="214"/>
      <c r="AE47" s="214"/>
      <c r="AF47" s="214"/>
      <c r="AG47" s="214" t="s">
        <v>107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3">
        <v>20</v>
      </c>
      <c r="B48" s="234" t="s">
        <v>156</v>
      </c>
      <c r="C48" s="243" t="s">
        <v>157</v>
      </c>
      <c r="D48" s="235" t="s">
        <v>100</v>
      </c>
      <c r="E48" s="236">
        <v>1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21</v>
      </c>
      <c r="M48" s="238">
        <f>G48*(1+L48/100)</f>
        <v>0</v>
      </c>
      <c r="N48" s="236">
        <v>0</v>
      </c>
      <c r="O48" s="236">
        <f>ROUND(E48*N48,2)</f>
        <v>0</v>
      </c>
      <c r="P48" s="236">
        <v>0</v>
      </c>
      <c r="Q48" s="236">
        <f>ROUND(E48*P48,2)</f>
        <v>0</v>
      </c>
      <c r="R48" s="238"/>
      <c r="S48" s="238" t="s">
        <v>101</v>
      </c>
      <c r="T48" s="239" t="s">
        <v>102</v>
      </c>
      <c r="U48" s="224">
        <v>0</v>
      </c>
      <c r="V48" s="224">
        <f>ROUND(E48*U48,2)</f>
        <v>0</v>
      </c>
      <c r="W48" s="224"/>
      <c r="X48" s="224" t="s">
        <v>103</v>
      </c>
      <c r="Y48" s="224" t="s">
        <v>104</v>
      </c>
      <c r="Z48" s="214"/>
      <c r="AA48" s="214"/>
      <c r="AB48" s="214"/>
      <c r="AC48" s="214"/>
      <c r="AD48" s="214"/>
      <c r="AE48" s="214"/>
      <c r="AF48" s="214"/>
      <c r="AG48" s="214" t="s">
        <v>105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44" t="s">
        <v>158</v>
      </c>
      <c r="D49" s="241"/>
      <c r="E49" s="241"/>
      <c r="F49" s="241"/>
      <c r="G49" s="241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107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3">
        <v>21</v>
      </c>
      <c r="B50" s="234" t="s">
        <v>159</v>
      </c>
      <c r="C50" s="243" t="s">
        <v>160</v>
      </c>
      <c r="D50" s="235" t="s">
        <v>100</v>
      </c>
      <c r="E50" s="236">
        <v>78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21</v>
      </c>
      <c r="M50" s="238">
        <f>G50*(1+L50/100)</f>
        <v>0</v>
      </c>
      <c r="N50" s="236">
        <v>0</v>
      </c>
      <c r="O50" s="236">
        <f>ROUND(E50*N50,2)</f>
        <v>0</v>
      </c>
      <c r="P50" s="236">
        <v>0</v>
      </c>
      <c r="Q50" s="236">
        <f>ROUND(E50*P50,2)</f>
        <v>0</v>
      </c>
      <c r="R50" s="238"/>
      <c r="S50" s="238" t="s">
        <v>101</v>
      </c>
      <c r="T50" s="239" t="s">
        <v>102</v>
      </c>
      <c r="U50" s="224">
        <v>0</v>
      </c>
      <c r="V50" s="224">
        <f>ROUND(E50*U50,2)</f>
        <v>0</v>
      </c>
      <c r="W50" s="224"/>
      <c r="X50" s="224" t="s">
        <v>103</v>
      </c>
      <c r="Y50" s="224" t="s">
        <v>104</v>
      </c>
      <c r="Z50" s="214"/>
      <c r="AA50" s="214"/>
      <c r="AB50" s="214"/>
      <c r="AC50" s="214"/>
      <c r="AD50" s="214"/>
      <c r="AE50" s="214"/>
      <c r="AF50" s="214"/>
      <c r="AG50" s="214" t="s">
        <v>105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2" x14ac:dyDescent="0.2">
      <c r="A51" s="221"/>
      <c r="B51" s="222"/>
      <c r="C51" s="244" t="s">
        <v>161</v>
      </c>
      <c r="D51" s="241"/>
      <c r="E51" s="241"/>
      <c r="F51" s="241"/>
      <c r="G51" s="241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4"/>
      <c r="AA51" s="214"/>
      <c r="AB51" s="214"/>
      <c r="AC51" s="214"/>
      <c r="AD51" s="214"/>
      <c r="AE51" s="214"/>
      <c r="AF51" s="214"/>
      <c r="AG51" s="214" t="s">
        <v>107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3">
        <v>22</v>
      </c>
      <c r="B52" s="234" t="s">
        <v>162</v>
      </c>
      <c r="C52" s="243" t="s">
        <v>163</v>
      </c>
      <c r="D52" s="235" t="s">
        <v>100</v>
      </c>
      <c r="E52" s="236">
        <v>2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6">
        <v>0</v>
      </c>
      <c r="O52" s="236">
        <f>ROUND(E52*N52,2)</f>
        <v>0</v>
      </c>
      <c r="P52" s="236">
        <v>0</v>
      </c>
      <c r="Q52" s="236">
        <f>ROUND(E52*P52,2)</f>
        <v>0</v>
      </c>
      <c r="R52" s="238"/>
      <c r="S52" s="238" t="s">
        <v>101</v>
      </c>
      <c r="T52" s="239" t="s">
        <v>102</v>
      </c>
      <c r="U52" s="224">
        <v>0</v>
      </c>
      <c r="V52" s="224">
        <f>ROUND(E52*U52,2)</f>
        <v>0</v>
      </c>
      <c r="W52" s="224"/>
      <c r="X52" s="224" t="s">
        <v>103</v>
      </c>
      <c r="Y52" s="224" t="s">
        <v>104</v>
      </c>
      <c r="Z52" s="214"/>
      <c r="AA52" s="214"/>
      <c r="AB52" s="214"/>
      <c r="AC52" s="214"/>
      <c r="AD52" s="214"/>
      <c r="AE52" s="214"/>
      <c r="AF52" s="214"/>
      <c r="AG52" s="214" t="s">
        <v>105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21"/>
      <c r="B53" s="222"/>
      <c r="C53" s="244" t="s">
        <v>164</v>
      </c>
      <c r="D53" s="241"/>
      <c r="E53" s="241"/>
      <c r="F53" s="241"/>
      <c r="G53" s="241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4"/>
      <c r="AA53" s="214"/>
      <c r="AB53" s="214"/>
      <c r="AC53" s="214"/>
      <c r="AD53" s="214"/>
      <c r="AE53" s="214"/>
      <c r="AF53" s="214"/>
      <c r="AG53" s="214" t="s">
        <v>107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3">
        <v>23</v>
      </c>
      <c r="B54" s="234" t="s">
        <v>165</v>
      </c>
      <c r="C54" s="243" t="s">
        <v>166</v>
      </c>
      <c r="D54" s="235" t="s">
        <v>100</v>
      </c>
      <c r="E54" s="236">
        <v>1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8"/>
      <c r="S54" s="238" t="s">
        <v>101</v>
      </c>
      <c r="T54" s="239" t="s">
        <v>102</v>
      </c>
      <c r="U54" s="224">
        <v>0</v>
      </c>
      <c r="V54" s="224">
        <f>ROUND(E54*U54,2)</f>
        <v>0</v>
      </c>
      <c r="W54" s="224"/>
      <c r="X54" s="224" t="s">
        <v>103</v>
      </c>
      <c r="Y54" s="224" t="s">
        <v>104</v>
      </c>
      <c r="Z54" s="214"/>
      <c r="AA54" s="214"/>
      <c r="AB54" s="214"/>
      <c r="AC54" s="214"/>
      <c r="AD54" s="214"/>
      <c r="AE54" s="214"/>
      <c r="AF54" s="214"/>
      <c r="AG54" s="214" t="s">
        <v>105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44" t="s">
        <v>167</v>
      </c>
      <c r="D55" s="241"/>
      <c r="E55" s="241"/>
      <c r="F55" s="241"/>
      <c r="G55" s="241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107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3">
        <v>24</v>
      </c>
      <c r="B56" s="234" t="s">
        <v>168</v>
      </c>
      <c r="C56" s="243" t="s">
        <v>169</v>
      </c>
      <c r="D56" s="235" t="s">
        <v>100</v>
      </c>
      <c r="E56" s="236">
        <v>1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8"/>
      <c r="S56" s="238" t="s">
        <v>101</v>
      </c>
      <c r="T56" s="239" t="s">
        <v>102</v>
      </c>
      <c r="U56" s="224">
        <v>0</v>
      </c>
      <c r="V56" s="224">
        <f>ROUND(E56*U56,2)</f>
        <v>0</v>
      </c>
      <c r="W56" s="224"/>
      <c r="X56" s="224" t="s">
        <v>103</v>
      </c>
      <c r="Y56" s="224" t="s">
        <v>104</v>
      </c>
      <c r="Z56" s="214"/>
      <c r="AA56" s="214"/>
      <c r="AB56" s="214"/>
      <c r="AC56" s="214"/>
      <c r="AD56" s="214"/>
      <c r="AE56" s="214"/>
      <c r="AF56" s="214"/>
      <c r="AG56" s="214" t="s">
        <v>105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2" x14ac:dyDescent="0.2">
      <c r="A57" s="221"/>
      <c r="B57" s="222"/>
      <c r="C57" s="244" t="s">
        <v>170</v>
      </c>
      <c r="D57" s="241"/>
      <c r="E57" s="241"/>
      <c r="F57" s="241"/>
      <c r="G57" s="241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107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x14ac:dyDescent="0.2">
      <c r="A58" s="3"/>
      <c r="B58" s="4"/>
      <c r="C58" s="245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E58">
        <v>15</v>
      </c>
      <c r="AF58">
        <v>21</v>
      </c>
      <c r="AG58" t="s">
        <v>82</v>
      </c>
    </row>
    <row r="59" spans="1:60" x14ac:dyDescent="0.2">
      <c r="A59" s="217"/>
      <c r="B59" s="218" t="s">
        <v>29</v>
      </c>
      <c r="C59" s="246"/>
      <c r="D59" s="219"/>
      <c r="E59" s="220"/>
      <c r="F59" s="220"/>
      <c r="G59" s="232">
        <f>G8+G43</f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f>SUMIF(L7:L57,AE58,G7:G57)</f>
        <v>0</v>
      </c>
      <c r="AF59">
        <f>SUMIF(L7:L57,AF58,G7:G57)</f>
        <v>0</v>
      </c>
      <c r="AG59" t="s">
        <v>171</v>
      </c>
    </row>
    <row r="60" spans="1:60" x14ac:dyDescent="0.2">
      <c r="C60" s="247"/>
      <c r="D60" s="10"/>
      <c r="AG60" t="s">
        <v>172</v>
      </c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t7ZIiZKFjFSwIn7XB3PDs2pMDRAlG1acgYLQjBzyGZUh7n5ck1pz4YgosBMhzx7J+1cdTztrnQ40pVThDTvZQ==" saltValue="+VPh/L9DQOUo4lziV+Ejag==" spinCount="100000" sheet="1" formatRows="0"/>
  <mergeCells count="28">
    <mergeCell ref="C51:G51"/>
    <mergeCell ref="C53:G53"/>
    <mergeCell ref="C55:G55"/>
    <mergeCell ref="C57:G57"/>
    <mergeCell ref="C38:G38"/>
    <mergeCell ref="C40:G40"/>
    <mergeCell ref="C42:G42"/>
    <mergeCell ref="C45:G45"/>
    <mergeCell ref="C47:G47"/>
    <mergeCell ref="C49:G49"/>
    <mergeCell ref="C26:G26"/>
    <mergeCell ref="C28:G28"/>
    <mergeCell ref="C30:G30"/>
    <mergeCell ref="C32:G32"/>
    <mergeCell ref="C34:G34"/>
    <mergeCell ref="C36:G36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INT SO.01.1 - INT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INT SO.01.1 - INT Pol'!Názvy_tisku</vt:lpstr>
      <vt:lpstr>oadresa</vt:lpstr>
      <vt:lpstr>Stavba!Objednatel</vt:lpstr>
      <vt:lpstr>Stavba!Objekt</vt:lpstr>
      <vt:lpstr>'SO.01 INT SO.01.1 - INT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Švábová</dc:creator>
  <cp:lastModifiedBy>Lucie Švábová</cp:lastModifiedBy>
  <cp:lastPrinted>2019-03-19T12:27:02Z</cp:lastPrinted>
  <dcterms:created xsi:type="dcterms:W3CDTF">2009-04-08T07:15:50Z</dcterms:created>
  <dcterms:modified xsi:type="dcterms:W3CDTF">2025-09-25T07:23:49Z</dcterms:modified>
</cp:coreProperties>
</file>